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9.22公示\"/>
    </mc:Choice>
  </mc:AlternateContent>
  <bookViews>
    <workbookView windowWidth="28800" windowHeight="119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<sst xmlns="http://schemas.openxmlformats.org/spreadsheetml/2006/main" count="79" uniqueCount="76">
  <si>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项目费用概算表</t>
  </si>
  <si>
    <t>项目名称：紧密型县域医共体升级版项目</t>
  </si>
  <si>
    <t>资金单位：人民币万元</t>
  </si>
  <si>
    <t>序号</t>
  </si>
  <si>
    <t>费用名称</t>
  </si>
  <si>
    <t>金额</t>
  </si>
  <si>
    <t>备注</t>
  </si>
  <si>
    <t>一、项目建设直接费</t>
  </si>
  <si>
    <t>（一）</t>
  </si>
  <si>
    <t>成品软件采购费</t>
  </si>
  <si>
    <t>区域专病全程管理系统</t>
  </si>
  <si>
    <t>含专病全程管理路径咨询服务</t>
  </si>
  <si>
    <t>慢性病管控系统</t>
  </si>
  <si>
    <t>健康基层移动服务系统</t>
  </si>
  <si>
    <t>急诊急救系统</t>
  </si>
  <si>
    <t>区域检验中心系统升级</t>
  </si>
  <si>
    <t>区域心电诊断中心系统</t>
  </si>
  <si>
    <t>基层PACS系统</t>
  </si>
  <si>
    <t>中心药房管理系统</t>
  </si>
  <si>
    <t>医院不良事件系统</t>
  </si>
  <si>
    <t>合理用药监测系统</t>
  </si>
  <si>
    <t>精神科评定量表系统</t>
  </si>
  <si>
    <t>智慧中药房管理系统</t>
  </si>
  <si>
    <t>院前急救指导系统</t>
  </si>
  <si>
    <t>（二）</t>
  </si>
  <si>
    <t>接口费</t>
  </si>
  <si>
    <t>（三）</t>
  </si>
  <si>
    <t>信息化硬件购置费</t>
  </si>
  <si>
    <t>办公设备</t>
  </si>
  <si>
    <t>服务器及网络设备</t>
  </si>
  <si>
    <t>显示设备</t>
  </si>
  <si>
    <t>排队叫号终端</t>
  </si>
  <si>
    <t>慢性病管理中心系统</t>
  </si>
  <si>
    <t>安防系统</t>
  </si>
  <si>
    <t>综合布线</t>
  </si>
  <si>
    <t>云安全租赁</t>
  </si>
  <si>
    <t>救护车改造</t>
  </si>
  <si>
    <t>（四）</t>
  </si>
  <si>
    <t>场所配套购置费</t>
  </si>
  <si>
    <t>社区嵌入式托育点</t>
  </si>
  <si>
    <t>医养结合病区</t>
  </si>
  <si>
    <t>慢性病管理中心</t>
  </si>
  <si>
    <t>（五）</t>
  </si>
  <si>
    <t>医疗设备购置费</t>
  </si>
  <si>
    <t>资源共享五大中心</t>
  </si>
  <si>
    <t>急诊急救五大中心</t>
  </si>
  <si>
    <t>审方中心</t>
  </si>
  <si>
    <t>中心药房</t>
  </si>
  <si>
    <t>上社镇卫生院（次中心）</t>
  </si>
  <si>
    <t>孙家庄镇卫生院（特色专科）</t>
  </si>
  <si>
    <t>路家村卫生院（特色专科）</t>
  </si>
  <si>
    <t>秀水镇卫生院（特色专科）</t>
  </si>
  <si>
    <t>中医院共享中药房</t>
  </si>
  <si>
    <t>医养结合安宁疗护</t>
  </si>
  <si>
    <t>（六）</t>
  </si>
  <si>
    <t>系统集成费</t>
  </si>
  <si>
    <t>按照晋财行〔2020〕182号文规定，按软件购置费8%计列</t>
  </si>
  <si>
    <t>二、项目建设其他费用</t>
  </si>
  <si>
    <t>设计费</t>
  </si>
  <si>
    <t>按照中标合同价计取</t>
  </si>
  <si>
    <t>监理费</t>
  </si>
  <si>
    <t>按照晋财行〔2020〕182号文规定，系数按照1计取，按照市场价0.8计取</t>
  </si>
  <si>
    <t>等保测评费</t>
  </si>
  <si>
    <t>按照晋财行〔2020〕182号文规定，结合市场价，按照4个系统计取</t>
  </si>
  <si>
    <t>第三方软件测评费</t>
  </si>
  <si>
    <t>本项目为成品软件，相关测评报告由软件供应商提供</t>
  </si>
  <si>
    <t>招标代理费</t>
  </si>
  <si>
    <t>由中标公司支付</t>
  </si>
  <si>
    <t>造价咨询费</t>
  </si>
  <si>
    <t>参照《山西省建设工程造价咨询服务成本核算指南（2025）》标准，按照送审金额的0.18%计取</t>
  </si>
  <si>
    <t>柔性引进专家下沉坐诊</t>
  </si>
  <si>
    <t>自有人员外出培训学习</t>
  </si>
  <si>
    <t>三</t>
  </si>
  <si>
    <t>预备费</t>
  </si>
  <si>
    <t>按照总投资3%计取</t>
  </si>
  <si>
    <t>总计（一+二）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</si>
</sst>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02;&#21457;&#25913;&#21457;&#12308;2026&#12309;113&#21495;%20&#38468;&#20214;%20&#32039;&#23494;&#22411;&#21439;&#22495;&#21307;&#20849;&#20307;&#21319;&#32423;&#29256;&#39033;&#3044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资金使用计划表"/>
      <sheetName val="表1汇总表"/>
      <sheetName val="表2 成品软件采购费估算表"/>
      <sheetName val="表3 接口费估算表"/>
      <sheetName val="表4 医疗设备采购费估算表"/>
      <sheetName val="表5.1信息化硬件设备采购费估算表"/>
      <sheetName val="表5.2云资源租赁"/>
      <sheetName val="表5.3救护车改造"/>
      <sheetName val="表6.1盂县医疗集团外出进修费用标准"/>
      <sheetName val="表6.2盂县医疗集团柔性人才引进费用标准"/>
      <sheetName val="表6.3柔性引进专家下沉坐诊费计列明细表"/>
      <sheetName val="表6.4 自有人员外出培训学习费计列明细表"/>
      <sheetName val="表7 场所配套估算表"/>
      <sheetName val="其他费用计费依据"/>
      <sheetName val="模板使用说明&amp;基础参数"/>
    </sheetNames>
    <sheetDataSet>
      <sheetData sheetId="0"/>
      <sheetData sheetId="1"/>
      <sheetData sheetId="2">
        <row r="6">
          <cell r="C6">
            <v>180</v>
          </cell>
        </row>
        <row r="7">
          <cell r="C7">
            <v>30</v>
          </cell>
        </row>
        <row r="8">
          <cell r="C8">
            <v>22</v>
          </cell>
        </row>
        <row r="9">
          <cell r="C9">
            <v>55</v>
          </cell>
        </row>
        <row r="10">
          <cell r="C10">
            <v>27</v>
          </cell>
        </row>
        <row r="11">
          <cell r="C11">
            <v>70</v>
          </cell>
        </row>
        <row r="12">
          <cell r="C12">
            <v>20</v>
          </cell>
        </row>
        <row r="13">
          <cell r="C13">
            <v>46</v>
          </cell>
        </row>
        <row r="14">
          <cell r="C14">
            <v>45</v>
          </cell>
        </row>
        <row r="15">
          <cell r="C15">
            <v>70</v>
          </cell>
        </row>
        <row r="16">
          <cell r="C16">
            <v>3.5</v>
          </cell>
        </row>
        <row r="17">
          <cell r="C17">
            <v>30</v>
          </cell>
        </row>
        <row r="18">
          <cell r="C18">
            <v>8</v>
          </cell>
        </row>
        <row r="20">
          <cell r="C20">
            <v>10.92</v>
          </cell>
        </row>
        <row r="22">
          <cell r="C22">
            <v>31.66</v>
          </cell>
        </row>
        <row r="23">
          <cell r="C23">
            <v>69.2</v>
          </cell>
        </row>
        <row r="24">
          <cell r="C24">
            <v>3.66</v>
          </cell>
        </row>
        <row r="25">
          <cell r="C25">
            <v>0.9</v>
          </cell>
        </row>
        <row r="26">
          <cell r="C26">
            <v>11.6743</v>
          </cell>
        </row>
        <row r="27">
          <cell r="C27">
            <v>18.53</v>
          </cell>
        </row>
        <row r="28">
          <cell r="C28">
            <v>31.339</v>
          </cell>
        </row>
        <row r="29">
          <cell r="C29">
            <v>36</v>
          </cell>
        </row>
        <row r="30">
          <cell r="C30">
            <v>5.35</v>
          </cell>
        </row>
        <row r="32">
          <cell r="C32">
            <v>36.8272</v>
          </cell>
        </row>
        <row r="33">
          <cell r="C33">
            <v>6.54</v>
          </cell>
        </row>
        <row r="34">
          <cell r="C34">
            <v>34.97925</v>
          </cell>
        </row>
        <row r="36">
          <cell r="C36">
            <v>636.705</v>
          </cell>
        </row>
        <row r="37">
          <cell r="C37">
            <v>686.6696</v>
          </cell>
        </row>
        <row r="38">
          <cell r="C38">
            <v>212.664</v>
          </cell>
        </row>
        <row r="39">
          <cell r="C39">
            <v>1.6</v>
          </cell>
        </row>
        <row r="40">
          <cell r="C40">
            <v>118.058</v>
          </cell>
        </row>
        <row r="41">
          <cell r="C41">
            <v>216.943</v>
          </cell>
        </row>
        <row r="42">
          <cell r="C42">
            <v>4.828</v>
          </cell>
        </row>
        <row r="43">
          <cell r="C43">
            <v>21.13</v>
          </cell>
        </row>
        <row r="44">
          <cell r="C44">
            <v>47.2</v>
          </cell>
        </row>
        <row r="45">
          <cell r="C45">
            <v>145.72</v>
          </cell>
        </row>
        <row r="46">
          <cell r="C46">
            <v>146.7</v>
          </cell>
        </row>
        <row r="47">
          <cell r="C47">
            <v>48.52</v>
          </cell>
        </row>
        <row r="49">
          <cell r="C49">
            <v>29.8</v>
          </cell>
        </row>
        <row r="50">
          <cell r="C50">
            <v>18.38</v>
          </cell>
        </row>
        <row r="51">
          <cell r="C51">
            <v>40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5.74347123</v>
          </cell>
        </row>
        <row r="55">
          <cell r="C55">
            <v>51.42</v>
          </cell>
        </row>
        <row r="56">
          <cell r="C56">
            <v>43.25</v>
          </cell>
        </row>
        <row r="58">
          <cell r="C58">
            <v>101.3823246369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topLeftCell="A32" workbookViewId="0">
      <selection activeCell="B37" sqref="B37"/>
    </sheetView>
  </sheetViews>
  <sheetFormatPr defaultColWidth="8.89166666666667" defaultRowHeight="16" customHeight="1" outlineLevelCol="3"/>
  <cols>
    <col min="1" max="1" width="8.89166666666667" style="1"/>
    <col min="2" max="2" width="31.4416666666667" style="1" customWidth="1"/>
    <col min="3" max="3" width="14.1083333333333" style="1" customWidth="1"/>
    <col min="4" max="4" width="26" style="1" customWidth="1"/>
    <col min="5" max="16384" width="8.89166666666667" style="1"/>
  </cols>
  <sheetData>
    <row r="1" s="1" customFormat="1" customHeight="1" spans="1:4">
      <c r="A1" s="2" t="s">
        <v>0</v>
      </c>
      <c r="B1" s="2"/>
      <c r="C1" s="3"/>
      <c r="D1" s="4"/>
    </row>
    <row r="2" s="1" customFormat="1" customHeight="1" spans="1:4">
      <c r="A2" s="5" t="s">
        <v>1</v>
      </c>
      <c r="B2" s="5"/>
      <c r="C2" s="6"/>
      <c r="D2" s="7" t="s">
        <v>2</v>
      </c>
    </row>
    <row r="3" s="1" customFormat="1" customHeight="1" spans="1:4">
      <c r="A3" s="8" t="s">
        <v>3</v>
      </c>
      <c r="B3" s="8" t="s">
        <v>4</v>
      </c>
      <c r="C3" s="9" t="s">
        <v>5</v>
      </c>
      <c r="D3" s="8" t="s">
        <v>6</v>
      </c>
    </row>
    <row r="4" s="1" customFormat="1" customHeight="1" spans="1:4">
      <c r="A4" s="10" t="s">
        <v>7</v>
      </c>
      <c r="B4" s="10"/>
      <c r="C4" s="11">
        <f>C5+C19+C21+C31+C35+C47</f>
        <v>3190.82</v>
      </c>
      <c r="D4" s="12"/>
    </row>
    <row r="5" s="1" customFormat="1" customHeight="1" spans="1:4">
      <c r="A5" s="8" t="s">
        <v>8</v>
      </c>
      <c r="B5" s="8" t="s">
        <v>9</v>
      </c>
      <c r="C5" s="9">
        <f>SUM(C6:C18)</f>
        <v>606.5</v>
      </c>
      <c r="D5" s="13"/>
    </row>
    <row r="6" s="1" customFormat="1" ht="21" customHeight="1" spans="1:4">
      <c r="A6" s="8">
        <v>1</v>
      </c>
      <c r="B6" s="14" t="s">
        <v>10</v>
      </c>
      <c r="C6" s="15">
        <f>ROUND([1]表1汇总表!C6,2)</f>
        <v>180</v>
      </c>
      <c r="D6" s="13" t="s">
        <v>11</v>
      </c>
    </row>
    <row r="7" s="1" customFormat="1" customHeight="1" spans="1:4">
      <c r="A7" s="8">
        <v>2</v>
      </c>
      <c r="B7" s="14" t="s">
        <v>12</v>
      </c>
      <c r="C7" s="15">
        <f>ROUND([1]表1汇总表!C7,2)</f>
        <v>30</v>
      </c>
      <c r="D7" s="13"/>
    </row>
    <row r="8" s="1" customFormat="1" customHeight="1" spans="1:4">
      <c r="A8" s="8">
        <v>3</v>
      </c>
      <c r="B8" s="14" t="s">
        <v>13</v>
      </c>
      <c r="C8" s="15">
        <f>ROUND([1]表1汇总表!C8,2)</f>
        <v>22</v>
      </c>
      <c r="D8" s="13"/>
    </row>
    <row r="9" s="1" customFormat="1" customHeight="1" spans="1:4">
      <c r="A9" s="8">
        <v>4</v>
      </c>
      <c r="B9" s="14" t="s">
        <v>14</v>
      </c>
      <c r="C9" s="15">
        <f>ROUND([1]表1汇总表!C9,2)</f>
        <v>55</v>
      </c>
      <c r="D9" s="13"/>
    </row>
    <row r="10" s="1" customFormat="1" customHeight="1" spans="1:4">
      <c r="A10" s="8">
        <v>5</v>
      </c>
      <c r="B10" s="14" t="s">
        <v>15</v>
      </c>
      <c r="C10" s="15">
        <f>ROUND([1]表1汇总表!C10,2)</f>
        <v>27</v>
      </c>
      <c r="D10" s="16"/>
    </row>
    <row r="11" s="1" customFormat="1" customHeight="1" spans="1:4">
      <c r="A11" s="8">
        <v>6</v>
      </c>
      <c r="B11" s="14" t="s">
        <v>16</v>
      </c>
      <c r="C11" s="15">
        <f>ROUND([1]表1汇总表!C11,2)</f>
        <v>70</v>
      </c>
      <c r="D11" s="16"/>
    </row>
    <row r="12" s="1" customFormat="1" customHeight="1" spans="1:4">
      <c r="A12" s="8">
        <v>7</v>
      </c>
      <c r="B12" s="14" t="s">
        <v>17</v>
      </c>
      <c r="C12" s="15">
        <f>ROUND([1]表1汇总表!C12,2)</f>
        <v>20</v>
      </c>
      <c r="D12" s="16"/>
    </row>
    <row r="13" s="1" customFormat="1" customHeight="1" spans="1:4">
      <c r="A13" s="8">
        <v>8</v>
      </c>
      <c r="B13" s="14" t="s">
        <v>18</v>
      </c>
      <c r="C13" s="15">
        <f>ROUND([1]表1汇总表!C13,2)</f>
        <v>46</v>
      </c>
      <c r="D13" s="13"/>
    </row>
    <row r="14" s="1" customFormat="1" customHeight="1" spans="1:4">
      <c r="A14" s="8">
        <v>9</v>
      </c>
      <c r="B14" s="14" t="s">
        <v>19</v>
      </c>
      <c r="C14" s="15">
        <f>ROUND([1]表1汇总表!C14,2)</f>
        <v>45</v>
      </c>
      <c r="D14" s="13"/>
    </row>
    <row r="15" s="1" customFormat="1" customHeight="1" spans="1:4">
      <c r="A15" s="8">
        <v>10</v>
      </c>
      <c r="B15" s="14" t="s">
        <v>20</v>
      </c>
      <c r="C15" s="15">
        <f>ROUND([1]表1汇总表!C15,2)</f>
        <v>70</v>
      </c>
      <c r="D15" s="13"/>
    </row>
    <row r="16" s="1" customFormat="1" customHeight="1" spans="1:4">
      <c r="A16" s="8">
        <v>11</v>
      </c>
      <c r="B16" s="16" t="s">
        <v>21</v>
      </c>
      <c r="C16" s="15">
        <f>ROUND([1]表1汇总表!C16,2)</f>
        <v>3.5</v>
      </c>
      <c r="D16" s="13"/>
    </row>
    <row r="17" s="1" customFormat="1" customHeight="1" spans="1:4">
      <c r="A17" s="8">
        <v>12</v>
      </c>
      <c r="B17" s="16" t="s">
        <v>22</v>
      </c>
      <c r="C17" s="15">
        <f>ROUND([1]表1汇总表!C17,2)</f>
        <v>30</v>
      </c>
      <c r="D17" s="13"/>
    </row>
    <row r="18" s="1" customFormat="1" customHeight="1" spans="1:4">
      <c r="A18" s="8">
        <v>13</v>
      </c>
      <c r="B18" s="16" t="s">
        <v>23</v>
      </c>
      <c r="C18" s="15">
        <f>[1]表1汇总表!C18</f>
        <v>8</v>
      </c>
      <c r="D18" s="13"/>
    </row>
    <row r="19" s="1" customFormat="1" customHeight="1" spans="1:4">
      <c r="A19" s="8" t="s">
        <v>24</v>
      </c>
      <c r="B19" s="8" t="s">
        <v>25</v>
      </c>
      <c r="C19" s="9">
        <f>C20</f>
        <v>10.92</v>
      </c>
      <c r="D19" s="13"/>
    </row>
    <row r="20" s="1" customFormat="1" customHeight="1" spans="1:4">
      <c r="A20" s="16">
        <v>1</v>
      </c>
      <c r="B20" s="16" t="s">
        <v>25</v>
      </c>
      <c r="C20" s="15">
        <f>ROUND([1]表1汇总表!C20,2)</f>
        <v>10.92</v>
      </c>
      <c r="D20" s="13"/>
    </row>
    <row r="21" s="1" customFormat="1" customHeight="1" spans="1:4">
      <c r="A21" s="8" t="s">
        <v>26</v>
      </c>
      <c r="B21" s="8" t="s">
        <v>27</v>
      </c>
      <c r="C21" s="9">
        <f>SUM(C22:C30)</f>
        <v>208.31</v>
      </c>
      <c r="D21" s="13"/>
    </row>
    <row r="22" s="1" customFormat="1" customHeight="1" spans="1:4">
      <c r="A22" s="16">
        <v>1</v>
      </c>
      <c r="B22" s="16" t="s">
        <v>28</v>
      </c>
      <c r="C22" s="15">
        <f>ROUND([1]表1汇总表!C22,2)</f>
        <v>31.66</v>
      </c>
      <c r="D22" s="13"/>
    </row>
    <row r="23" s="1" customFormat="1" customHeight="1" spans="1:4">
      <c r="A23" s="16">
        <v>2</v>
      </c>
      <c r="B23" s="16" t="s">
        <v>29</v>
      </c>
      <c r="C23" s="15">
        <f>ROUND([1]表1汇总表!C23,2)</f>
        <v>69.2</v>
      </c>
      <c r="D23" s="13"/>
    </row>
    <row r="24" s="1" customFormat="1" customHeight="1" spans="1:4">
      <c r="A24" s="16">
        <v>3</v>
      </c>
      <c r="B24" s="16" t="s">
        <v>30</v>
      </c>
      <c r="C24" s="15">
        <f>ROUND([1]表1汇总表!C24,2)</f>
        <v>3.66</v>
      </c>
      <c r="D24" s="13"/>
    </row>
    <row r="25" s="1" customFormat="1" customHeight="1" spans="1:4">
      <c r="A25" s="16">
        <v>4</v>
      </c>
      <c r="B25" s="16" t="s">
        <v>31</v>
      </c>
      <c r="C25" s="15">
        <f>ROUND([1]表1汇总表!C25,2)</f>
        <v>0.9</v>
      </c>
      <c r="D25" s="13"/>
    </row>
    <row r="26" s="1" customFormat="1" customHeight="1" spans="1:4">
      <c r="A26" s="16">
        <v>5</v>
      </c>
      <c r="B26" s="16" t="s">
        <v>32</v>
      </c>
      <c r="C26" s="15">
        <f>ROUND([1]表1汇总表!C26,2)</f>
        <v>11.67</v>
      </c>
      <c r="D26" s="13"/>
    </row>
    <row r="27" s="1" customFormat="1" customHeight="1" spans="1:4">
      <c r="A27" s="16">
        <v>6</v>
      </c>
      <c r="B27" s="16" t="s">
        <v>33</v>
      </c>
      <c r="C27" s="15">
        <f>ROUND([1]表1汇总表!C27,2)</f>
        <v>18.53</v>
      </c>
      <c r="D27" s="13"/>
    </row>
    <row r="28" s="1" customFormat="1" customHeight="1" spans="1:4">
      <c r="A28" s="16">
        <v>7</v>
      </c>
      <c r="B28" s="16" t="s">
        <v>34</v>
      </c>
      <c r="C28" s="15">
        <f>ROUND([1]表1汇总表!C28,2)</f>
        <v>31.34</v>
      </c>
      <c r="D28" s="13"/>
    </row>
    <row r="29" s="1" customFormat="1" customHeight="1" spans="1:4">
      <c r="A29" s="16">
        <v>8</v>
      </c>
      <c r="B29" s="16" t="s">
        <v>35</v>
      </c>
      <c r="C29" s="15">
        <f>ROUND([1]表1汇总表!C29,2)</f>
        <v>36</v>
      </c>
      <c r="D29" s="13"/>
    </row>
    <row r="30" s="1" customFormat="1" customHeight="1" spans="1:4">
      <c r="A30" s="16">
        <v>10</v>
      </c>
      <c r="B30" s="16" t="s">
        <v>36</v>
      </c>
      <c r="C30" s="15">
        <f>ROUND([1]表1汇总表!C30,2)</f>
        <v>5.35</v>
      </c>
      <c r="D30" s="13"/>
    </row>
    <row r="31" s="1" customFormat="1" customHeight="1" spans="1:4">
      <c r="A31" s="8" t="s">
        <v>37</v>
      </c>
      <c r="B31" s="8" t="s">
        <v>38</v>
      </c>
      <c r="C31" s="9">
        <f>SUM(C32:C34)</f>
        <v>78.35</v>
      </c>
      <c r="D31" s="13"/>
    </row>
    <row r="32" s="1" customFormat="1" customHeight="1" spans="1:4">
      <c r="A32" s="13">
        <v>1</v>
      </c>
      <c r="B32" s="13" t="s">
        <v>39</v>
      </c>
      <c r="C32" s="15">
        <f>ROUND([1]表1汇总表!C32,2)</f>
        <v>36.83</v>
      </c>
      <c r="D32" s="13"/>
    </row>
    <row r="33" s="1" customFormat="1" customHeight="1" spans="1:4">
      <c r="A33" s="13">
        <v>2</v>
      </c>
      <c r="B33" s="13" t="s">
        <v>40</v>
      </c>
      <c r="C33" s="15">
        <f>ROUND([1]表1汇总表!C33,2)</f>
        <v>6.54</v>
      </c>
      <c r="D33" s="13"/>
    </row>
    <row r="34" s="1" customFormat="1" customHeight="1" spans="1:4">
      <c r="A34" s="13">
        <v>3</v>
      </c>
      <c r="B34" s="13" t="s">
        <v>41</v>
      </c>
      <c r="C34" s="15">
        <f>ROUND([1]表1汇总表!C34,2)</f>
        <v>34.98</v>
      </c>
      <c r="D34" s="13"/>
    </row>
    <row r="35" s="1" customFormat="1" customHeight="1" spans="1:4">
      <c r="A35" s="8" t="s">
        <v>42</v>
      </c>
      <c r="B35" s="8" t="s">
        <v>43</v>
      </c>
      <c r="C35" s="9">
        <f>SUM(C36:C46)</f>
        <v>2238.22</v>
      </c>
      <c r="D35" s="13"/>
    </row>
    <row r="36" s="1" customFormat="1" customHeight="1" spans="1:4">
      <c r="A36" s="16">
        <v>1</v>
      </c>
      <c r="B36" s="14" t="s">
        <v>44</v>
      </c>
      <c r="C36" s="17">
        <f>ROUND([1]表1汇总表!C36,2)</f>
        <v>636.71</v>
      </c>
      <c r="D36" s="13"/>
    </row>
    <row r="37" s="1" customFormat="1" customHeight="1" spans="1:4">
      <c r="A37" s="16">
        <v>2</v>
      </c>
      <c r="B37" s="14" t="s">
        <v>41</v>
      </c>
      <c r="C37" s="17">
        <f>ROUND([1]表1汇总表!C37,2)</f>
        <v>686.67</v>
      </c>
      <c r="D37" s="13"/>
    </row>
    <row r="38" s="1" customFormat="1" customHeight="1" spans="1:4">
      <c r="A38" s="16">
        <v>3</v>
      </c>
      <c r="B38" s="14" t="s">
        <v>45</v>
      </c>
      <c r="C38" s="17">
        <f>ROUND([1]表1汇总表!C38,2)</f>
        <v>212.66</v>
      </c>
      <c r="D38" s="13"/>
    </row>
    <row r="39" s="1" customFormat="1" customHeight="1" spans="1:4">
      <c r="A39" s="16">
        <v>4</v>
      </c>
      <c r="B39" s="14" t="s">
        <v>46</v>
      </c>
      <c r="C39" s="17">
        <f>ROUND([1]表1汇总表!C39,2)</f>
        <v>1.6</v>
      </c>
      <c r="D39" s="13"/>
    </row>
    <row r="40" s="1" customFormat="1" customHeight="1" spans="1:4">
      <c r="A40" s="16">
        <v>5</v>
      </c>
      <c r="B40" s="14" t="s">
        <v>47</v>
      </c>
      <c r="C40" s="17">
        <f>ROUND([1]表1汇总表!C40,2)</f>
        <v>118.06</v>
      </c>
      <c r="D40" s="13"/>
    </row>
    <row r="41" s="1" customFormat="1" customHeight="1" spans="1:4">
      <c r="A41" s="16">
        <v>6</v>
      </c>
      <c r="B41" s="14" t="s">
        <v>48</v>
      </c>
      <c r="C41" s="17">
        <f>ROUND([1]表1汇总表!C41,2)</f>
        <v>216.94</v>
      </c>
      <c r="D41" s="13"/>
    </row>
    <row r="42" s="1" customFormat="1" customHeight="1" spans="1:4">
      <c r="A42" s="16">
        <v>7</v>
      </c>
      <c r="B42" s="14" t="s">
        <v>49</v>
      </c>
      <c r="C42" s="17">
        <f>ROUND([1]表1汇总表!C42,2)</f>
        <v>4.83</v>
      </c>
      <c r="D42" s="13"/>
    </row>
    <row r="43" s="1" customFormat="1" customHeight="1" spans="1:4">
      <c r="A43" s="16">
        <v>8</v>
      </c>
      <c r="B43" s="14" t="s">
        <v>50</v>
      </c>
      <c r="C43" s="17">
        <f>ROUND([1]表1汇总表!C43,2)</f>
        <v>21.13</v>
      </c>
      <c r="D43" s="13"/>
    </row>
    <row r="44" s="1" customFormat="1" customHeight="1" spans="1:4">
      <c r="A44" s="16">
        <v>9</v>
      </c>
      <c r="B44" s="14" t="s">
        <v>51</v>
      </c>
      <c r="C44" s="17">
        <f>ROUND([1]表1汇总表!C44,2)</f>
        <v>47.2</v>
      </c>
      <c r="D44" s="13"/>
    </row>
    <row r="45" s="1" customFormat="1" customHeight="1" spans="1:4">
      <c r="A45" s="16">
        <v>10</v>
      </c>
      <c r="B45" s="14" t="s">
        <v>52</v>
      </c>
      <c r="C45" s="17">
        <f>ROUND([1]表1汇总表!C45,2)</f>
        <v>145.72</v>
      </c>
      <c r="D45" s="13"/>
    </row>
    <row r="46" s="1" customFormat="1" customHeight="1" spans="1:4">
      <c r="A46" s="16">
        <v>11</v>
      </c>
      <c r="B46" s="14" t="s">
        <v>53</v>
      </c>
      <c r="C46" s="17">
        <f>ROUND([1]表1汇总表!C46,2)</f>
        <v>146.7</v>
      </c>
      <c r="D46" s="13"/>
    </row>
    <row r="47" s="1" customFormat="1" ht="30" customHeight="1" spans="1:4">
      <c r="A47" s="8" t="s">
        <v>54</v>
      </c>
      <c r="B47" s="18" t="s">
        <v>55</v>
      </c>
      <c r="C47" s="19">
        <f>ROUND([1]表1汇总表!C47,2)</f>
        <v>48.52</v>
      </c>
      <c r="D47" s="20" t="s">
        <v>56</v>
      </c>
    </row>
    <row r="48" s="1" customFormat="1" customHeight="1" spans="1:4">
      <c r="A48" s="10" t="s">
        <v>57</v>
      </c>
      <c r="B48" s="10"/>
      <c r="C48" s="11">
        <f>SUM(C49:C56)</f>
        <v>188.59</v>
      </c>
      <c r="D48" s="12"/>
    </row>
    <row r="49" s="1" customFormat="1" ht="22" customHeight="1" spans="1:4">
      <c r="A49" s="13">
        <v>1</v>
      </c>
      <c r="B49" s="13" t="s">
        <v>58</v>
      </c>
      <c r="C49" s="15">
        <f>ROUND([1]表1汇总表!C49,2)</f>
        <v>29.8</v>
      </c>
      <c r="D49" s="20" t="s">
        <v>59</v>
      </c>
    </row>
    <row r="50" s="1" customFormat="1" ht="43" customHeight="1" spans="1:4">
      <c r="A50" s="13">
        <v>2</v>
      </c>
      <c r="B50" s="13" t="s">
        <v>60</v>
      </c>
      <c r="C50" s="15">
        <f>ROUND([1]表1汇总表!C50,2)</f>
        <v>18.38</v>
      </c>
      <c r="D50" s="20" t="s">
        <v>61</v>
      </c>
    </row>
    <row r="51" s="1" customFormat="1" ht="42" customHeight="1" spans="1:4">
      <c r="A51" s="13">
        <v>3</v>
      </c>
      <c r="B51" s="13" t="s">
        <v>62</v>
      </c>
      <c r="C51" s="15">
        <f>ROUND([1]表1汇总表!C51,2)</f>
        <v>40</v>
      </c>
      <c r="D51" s="20" t="s">
        <v>63</v>
      </c>
    </row>
    <row r="52" s="1" customFormat="1" ht="33" customHeight="1" spans="1:4">
      <c r="A52" s="13">
        <v>4</v>
      </c>
      <c r="B52" s="13" t="s">
        <v>64</v>
      </c>
      <c r="C52" s="15">
        <f>ROUND([1]表1汇总表!C52,2)</f>
        <v>0</v>
      </c>
      <c r="D52" s="20" t="s">
        <v>65</v>
      </c>
    </row>
    <row r="53" s="1" customFormat="1" customHeight="1" spans="1:4">
      <c r="A53" s="13">
        <v>5</v>
      </c>
      <c r="B53" s="13" t="s">
        <v>66</v>
      </c>
      <c r="C53" s="15">
        <f>ROUND([1]表1汇总表!C53,2)</f>
        <v>0</v>
      </c>
      <c r="D53" s="20" t="s">
        <v>67</v>
      </c>
    </row>
    <row r="54" s="1" customFormat="1" ht="36" spans="1:4">
      <c r="A54" s="13"/>
      <c r="B54" s="13" t="s">
        <v>68</v>
      </c>
      <c r="C54" s="15">
        <f>ROUND([1]表1汇总表!C54,2)</f>
        <v>5.74</v>
      </c>
      <c r="D54" s="20" t="s">
        <v>69</v>
      </c>
    </row>
    <row r="55" s="1" customFormat="1" customHeight="1" spans="1:4">
      <c r="A55" s="13">
        <v>6</v>
      </c>
      <c r="B55" s="13" t="s">
        <v>70</v>
      </c>
      <c r="C55" s="15">
        <f>ROUND([1]表1汇总表!C55,2)</f>
        <v>51.42</v>
      </c>
      <c r="D55" s="21"/>
    </row>
    <row r="56" s="1" customFormat="1" customHeight="1" spans="1:4">
      <c r="A56" s="13">
        <v>7</v>
      </c>
      <c r="B56" s="13" t="s">
        <v>71</v>
      </c>
      <c r="C56" s="15">
        <f>ROUND([1]表1汇总表!C56,2)</f>
        <v>43.25</v>
      </c>
      <c r="D56" s="21"/>
    </row>
    <row r="57" s="1" customFormat="1" customHeight="1" spans="1:4">
      <c r="A57" s="22" t="s">
        <v>72</v>
      </c>
      <c r="B57" s="22" t="s">
        <v>73</v>
      </c>
      <c r="C57" s="9">
        <f>C58</f>
        <v>101.3823246369</v>
      </c>
      <c r="D57" s="23"/>
    </row>
    <row r="58" s="1" customFormat="1" customHeight="1" spans="1:4">
      <c r="A58" s="13">
        <v>1</v>
      </c>
      <c r="B58" s="13" t="s">
        <v>73</v>
      </c>
      <c r="C58" s="15">
        <f>[1]表1汇总表!C58</f>
        <v>101.3823246369</v>
      </c>
      <c r="D58" s="20" t="s">
        <v>74</v>
      </c>
    </row>
    <row r="59" s="1" customFormat="1" customHeight="1" spans="1:4">
      <c r="A59" s="22" t="s">
        <v>75</v>
      </c>
      <c r="B59" s="22"/>
      <c r="C59" s="9">
        <f>C57+C48+C4</f>
        <v>3480.7923246369</v>
      </c>
      <c r="D59" s="13"/>
    </row>
  </sheetData>
  <mergeCells count="5">
    <mergeCell ref="A1:D1"/>
    <mergeCell ref="A2:B2"/>
    <mergeCell ref="A4:B4"/>
    <mergeCell ref="A48:B48"/>
    <mergeCell ref="A59:B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WPS_1601539374</cp:lastModifiedBy>
  <dcterms:created xsi:type="dcterms:W3CDTF">2026-09-21T09:06:00Z</dcterms:created>
  <dcterms:modified xsi:type="dcterms:W3CDTF">2026-09-24T06:43:19Z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6E01DC2287204D66A505D31AA4C6645E_11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